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dmin\STYRET\2020\Rådsforsamling\NRS\"/>
    </mc:Choice>
  </mc:AlternateContent>
  <xr:revisionPtr revIDLastSave="0" documentId="8_{EF49F233-96E7-431F-9AA2-98BB5918F5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sjett 2020" sheetId="1" r:id="rId1"/>
    <sheet name="Noter budsjett KUD søknad 2020" sheetId="2" r:id="rId2"/>
    <sheet name="Prosjekter 2020" sheetId="4" r:id="rId3"/>
    <sheet name="Ark1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2" i="1" l="1"/>
  <c r="C45" i="1"/>
  <c r="C16" i="1"/>
  <c r="D16" i="1" l="1"/>
  <c r="C18" i="4" l="1"/>
  <c r="D92" i="1" l="1"/>
  <c r="D45" i="1"/>
  <c r="D101" i="1" l="1"/>
  <c r="D18" i="4"/>
  <c r="B92" i="1"/>
  <c r="B45" i="1" l="1"/>
  <c r="B16" i="1"/>
  <c r="B101" i="1" l="1"/>
  <c r="E92" i="1"/>
  <c r="E22" i="1"/>
  <c r="E33" i="1" s="1"/>
  <c r="E16" i="1"/>
  <c r="E45" i="1" l="1"/>
  <c r="E101" i="1" s="1"/>
  <c r="E93" i="1" l="1"/>
</calcChain>
</file>

<file path=xl/sharedStrings.xml><?xml version="1.0" encoding="utf-8"?>
<sst xmlns="http://schemas.openxmlformats.org/spreadsheetml/2006/main" count="152" uniqueCount="150">
  <si>
    <t>Norsk Revyfaglig Senter</t>
  </si>
  <si>
    <t>Driftsinntekter</t>
  </si>
  <si>
    <t>3002 Inntekter tekstbank</t>
  </si>
  <si>
    <t>3004 Inntekter Billetter / Butikk</t>
  </si>
  <si>
    <t>3010 Kurs og konferanser</t>
  </si>
  <si>
    <t>3012 Redaksjonell bistand</t>
  </si>
  <si>
    <t>3014 Konsulentbistand / Reiser</t>
  </si>
  <si>
    <t>3402 Tilskudd Høylandet Kommune</t>
  </si>
  <si>
    <t>3406 Andre Tilskudd</t>
  </si>
  <si>
    <t>3901 Purregebyr</t>
  </si>
  <si>
    <t>Sum driftsinntekter</t>
  </si>
  <si>
    <t>Lønnskostnader</t>
  </si>
  <si>
    <t>5010 Lønn</t>
  </si>
  <si>
    <t>5050 Åndsverkhonorar</t>
  </si>
  <si>
    <t>5090 Feriepenger</t>
  </si>
  <si>
    <t>5110 Sykepenger</t>
  </si>
  <si>
    <t>5250 OTP</t>
  </si>
  <si>
    <t>5255 Kostnader OTP</t>
  </si>
  <si>
    <t>5270 Trekkpliktig naturalytelser</t>
  </si>
  <si>
    <t>5295 Motkonto forsikringer</t>
  </si>
  <si>
    <t>5330 Godtgj. Til styre /bedr.fors.</t>
  </si>
  <si>
    <t>5400 Arb.g.avg.</t>
  </si>
  <si>
    <t>5401 Arbeidsgiveravg Feriepenger</t>
  </si>
  <si>
    <t>5700 Læringetilskudd</t>
  </si>
  <si>
    <t>5800 Refusjon av sykepenger</t>
  </si>
  <si>
    <t>5810 Tapt arbeidsfortjeneste</t>
  </si>
  <si>
    <t>5900 Personal kostnader</t>
  </si>
  <si>
    <t>5925 Bedriftshelsetjeneste</t>
  </si>
  <si>
    <t>5940 Gaver ansatte</t>
  </si>
  <si>
    <t>5990 ADM</t>
  </si>
  <si>
    <t>Sum Lønnskostnader</t>
  </si>
  <si>
    <t>Driftskostnader</t>
  </si>
  <si>
    <t>6000 Avskrivning bygg</t>
  </si>
  <si>
    <t>6010 Avskrivninger maskin og inventar</t>
  </si>
  <si>
    <t>6100 Frakt, transport, forsikring</t>
  </si>
  <si>
    <t>6260 Vann og kloakkavg</t>
  </si>
  <si>
    <t>6275 Renovasjon / Søppel</t>
  </si>
  <si>
    <t>6300 Leie lokaler</t>
  </si>
  <si>
    <t>6340 Lys og varme</t>
  </si>
  <si>
    <t>6360 Renhold / Snørydding</t>
  </si>
  <si>
    <t>6400 Leie maskiner</t>
  </si>
  <si>
    <t>6410 Leie tjenester</t>
  </si>
  <si>
    <t>6510 Inventar</t>
  </si>
  <si>
    <t>6550 Forbruksmateriell</t>
  </si>
  <si>
    <t>6560 Driftsmaterialer</t>
  </si>
  <si>
    <t>6600 Rep./vedlikehold bygg</t>
  </si>
  <si>
    <t>6620 Rep./vedlikehold data/utstyr</t>
  </si>
  <si>
    <t>6700 Revisjon</t>
  </si>
  <si>
    <t>6710 Regnskap</t>
  </si>
  <si>
    <t>6750 Andre honorar</t>
  </si>
  <si>
    <t xml:space="preserve">6800 Kontorrekvisita </t>
  </si>
  <si>
    <t>6860 møter, kurs, oppdatering</t>
  </si>
  <si>
    <t>6900 Telefon</t>
  </si>
  <si>
    <t>6940 Porto</t>
  </si>
  <si>
    <t>7100 Bilgodtgjørelse oppgvaveplk.</t>
  </si>
  <si>
    <t>7140 Reisekostnader, ikke oppgaveplk</t>
  </si>
  <si>
    <t>7150 Diettkostnader, oppgaveplk</t>
  </si>
  <si>
    <t>7310 Reklame / annonser</t>
  </si>
  <si>
    <t>7320 Reklamemateriell</t>
  </si>
  <si>
    <t>7400 Kontingenter, fradragsberet.</t>
  </si>
  <si>
    <t>7420 Gaver, fradragsberet.</t>
  </si>
  <si>
    <t>7500 Forsikringspremier</t>
  </si>
  <si>
    <t>7750 Eiendoms- og festeavg</t>
  </si>
  <si>
    <t>7795 Div avgifter</t>
  </si>
  <si>
    <t>7830 tap på fordringer</t>
  </si>
  <si>
    <t>7850 Avsetning uforutsatte</t>
  </si>
  <si>
    <t>Sum driftskostnader</t>
  </si>
  <si>
    <t>Driftsresultat</t>
  </si>
  <si>
    <t>8150 Annen rentekostnad</t>
  </si>
  <si>
    <t>8050 renteinntekt</t>
  </si>
  <si>
    <t>8170 Annen finanskostnad</t>
  </si>
  <si>
    <t>8178 Tap aksjer</t>
  </si>
  <si>
    <t>8155 Rentekostnader, lån</t>
  </si>
  <si>
    <t>8960 Overf. Annen EK</t>
  </si>
  <si>
    <t>Resultat</t>
  </si>
  <si>
    <t>6840 Aviser, tidsskrifter, bøker etc</t>
  </si>
  <si>
    <t>5792 Motkonto trekkpliktig natur</t>
  </si>
  <si>
    <t>6540 Inventar</t>
  </si>
  <si>
    <t>3955 Andre innt.avg.fritt (mva komp)</t>
  </si>
  <si>
    <t>Sum finans</t>
  </si>
  <si>
    <t>3001 Inntekter NRF spes.</t>
  </si>
  <si>
    <t>6570 Rekvisita</t>
  </si>
  <si>
    <t>7130 ADM</t>
  </si>
  <si>
    <t>3090 Opptjente ikke fakturerte</t>
  </si>
  <si>
    <t xml:space="preserve">5297 Motkonto trekkpliktig natural </t>
  </si>
  <si>
    <t>5420 ADM</t>
  </si>
  <si>
    <t>5801 Motkonto ref sykepenger</t>
  </si>
  <si>
    <t>4500 Scenefolk</t>
  </si>
  <si>
    <t>7410 Kontigenter, ikke fradrag</t>
  </si>
  <si>
    <t>Prosjekt tittel</t>
  </si>
  <si>
    <t>Tilskuddsgiver</t>
  </si>
  <si>
    <t>Norsk Revyfestival</t>
  </si>
  <si>
    <t>Budsjett 2019</t>
  </si>
  <si>
    <t>5915 Kurs ansatte</t>
  </si>
  <si>
    <t>6200 Elektrisitet</t>
  </si>
  <si>
    <t>6320 Renovasjon, vann, avløp</t>
  </si>
  <si>
    <t>6430 Leie andre kontormaskiner</t>
  </si>
  <si>
    <t>7151 Nattillegg</t>
  </si>
  <si>
    <t>7770 ADM</t>
  </si>
  <si>
    <t>Øker tilskuddet fra Høylandet Kommune med kr 19 000</t>
  </si>
  <si>
    <t>NRS</t>
  </si>
  <si>
    <t>NRF</t>
  </si>
  <si>
    <t>Revydoktor</t>
  </si>
  <si>
    <t>Arkivert</t>
  </si>
  <si>
    <t xml:space="preserve">Årste revyfaglige seminar </t>
  </si>
  <si>
    <t>100.000</t>
  </si>
  <si>
    <t xml:space="preserve">Revymønstring: </t>
  </si>
  <si>
    <t>Ung Psykisk helse</t>
  </si>
  <si>
    <t xml:space="preserve">TOTALT: </t>
  </si>
  <si>
    <t>130.000</t>
  </si>
  <si>
    <t>Trøndersk skolerevy</t>
  </si>
  <si>
    <t>Prosjekter 2020</t>
  </si>
  <si>
    <t>Ung psykisk helse</t>
  </si>
  <si>
    <t>Trøndersk skolerevymesterskap</t>
  </si>
  <si>
    <t>Revystudiet</t>
  </si>
  <si>
    <t>Kulturrådet</t>
  </si>
  <si>
    <t xml:space="preserve"> Fylkeskommuner</t>
  </si>
  <si>
    <t xml:space="preserve">SUM </t>
  </si>
  <si>
    <t>Revymøsnstring</t>
  </si>
  <si>
    <t xml:space="preserve">Finnmark FK </t>
  </si>
  <si>
    <t>3404 Tilskudd KUD</t>
  </si>
  <si>
    <t>3400 Tilskudd T Fylkeskommune</t>
  </si>
  <si>
    <t>Regnskap 2019</t>
  </si>
  <si>
    <t>UNG Nordisk Revy</t>
  </si>
  <si>
    <t>Nordisk kulturfond</t>
  </si>
  <si>
    <t>Innovasjon Norge</t>
  </si>
  <si>
    <t>?</t>
  </si>
  <si>
    <t>Digital satsing/Humorportalen</t>
  </si>
  <si>
    <t>Fond for lyd og bilde</t>
  </si>
  <si>
    <t>KAVLI/ helse, ekstrastiftelsen</t>
  </si>
  <si>
    <t>TFK /sponsorer</t>
  </si>
  <si>
    <t>Humor og helse</t>
  </si>
  <si>
    <t>Helsedep/forskningsmidler</t>
  </si>
  <si>
    <t xml:space="preserve">Ingen Økning  i tilskuddet  fra KUD </t>
  </si>
  <si>
    <t>Ingen økning i tilskuddet fra TFK</t>
  </si>
  <si>
    <t xml:space="preserve">Kursinntekter: Årste revyfaglige seminar + andre kurs </t>
  </si>
  <si>
    <t xml:space="preserve">Konsulentbistand kan være innleie av oss til andre organisasjoner, eller studiet. Lite realistisk i 2020 pga bemanning </t>
  </si>
  <si>
    <t>Andre tilskudd vil være til humor og helse, Ungdom og helse og humor, Trøndersk skolerevymesterskap og Nordisk samarbeid</t>
  </si>
  <si>
    <t>Arbeidsgiveravgiften øker hvis vi skal ha folk utenfor Høylandet</t>
  </si>
  <si>
    <t xml:space="preserve">Leie lokaler til ansatte utenfor Høylandet? </t>
  </si>
  <si>
    <t xml:space="preserve">Lønn- vi sparer lønnsutgifter ved ikke å ansatte noen fagansvalige eller på kommunikasjon i vår, har budsjettert 3,5 stillinger NB Innleide tjenester må da øke </t>
  </si>
  <si>
    <t>330.000</t>
  </si>
  <si>
    <t>Kurs utgifter 2020:</t>
  </si>
  <si>
    <t xml:space="preserve">Må hentes inn på andre tilskudd </t>
  </si>
  <si>
    <t>Noter til budsjettsøknad Norsk Revyfaglig Senter 2020</t>
  </si>
  <si>
    <t>Leie tjenester: fagansvarlig , humorportalen, kommunikasjon/Markedsføring + Bemnningsbyrå for daglig lederstilingen(100.000)</t>
  </si>
  <si>
    <t>5310 Trekkpl. Bilgodtgjørelse</t>
  </si>
  <si>
    <t>Vedtatt budsjett 2020</t>
  </si>
  <si>
    <t xml:space="preserve"> KUDsøknad 2020</t>
  </si>
  <si>
    <t>Kurs og møter Årets revyfaglige, revymønstring, ungdom, Trøndersk skolerevymesterskap, festivalnettverk, destinasjoonsprosjekt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</si>
</sst>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4" xfId="0" applyFont="1" applyFill="1" applyBorder="1"/>
    <xf numFmtId="0" fontId="0" fillId="0" borderId="0" xfId="0"/>
    <xf numFmtId="0" fontId="0" fillId="0" borderId="2" xfId="0" applyBorder="1"/>
    <xf numFmtId="0" fontId="2" fillId="2" borderId="8" xfId="0" applyFont="1" applyFill="1" applyBorder="1"/>
    <xf numFmtId="0" fontId="0" fillId="0" borderId="2" xfId="0" applyFill="1" applyBorder="1"/>
    <xf numFmtId="0" fontId="3" fillId="2" borderId="2" xfId="0" applyFont="1" applyFill="1" applyBorder="1"/>
    <xf numFmtId="0" fontId="4" fillId="0" borderId="2" xfId="0" applyFont="1" applyFill="1" applyBorder="1"/>
    <xf numFmtId="0" fontId="0" fillId="0" borderId="1" xfId="0" applyBorder="1"/>
    <xf numFmtId="0" fontId="0" fillId="0" borderId="5" xfId="0" applyBorder="1"/>
    <xf numFmtId="0" fontId="3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0" borderId="0" xfId="0"/>
    <xf numFmtId="0" fontId="0" fillId="0" borderId="3" xfId="0" applyBorder="1"/>
    <xf numFmtId="0" fontId="0" fillId="0" borderId="2" xfId="0" applyFill="1" applyBorder="1"/>
    <xf numFmtId="164" fontId="0" fillId="0" borderId="3" xfId="0" applyNumberFormat="1" applyBorder="1"/>
    <xf numFmtId="0" fontId="6" fillId="3" borderId="3" xfId="0" applyFont="1" applyFill="1" applyBorder="1" applyAlignment="1">
      <alignment horizontal="center"/>
    </xf>
    <xf numFmtId="0" fontId="2" fillId="2" borderId="5" xfId="0" applyFont="1" applyFill="1" applyBorder="1"/>
    <xf numFmtId="14" fontId="7" fillId="4" borderId="6" xfId="0" applyNumberFormat="1" applyFont="1" applyFill="1" applyBorder="1" applyAlignment="1"/>
    <xf numFmtId="0" fontId="2" fillId="3" borderId="5" xfId="0" applyFont="1" applyFill="1" applyBorder="1"/>
    <xf numFmtId="0" fontId="9" fillId="0" borderId="5" xfId="0" applyFont="1" applyFill="1" applyBorder="1"/>
    <xf numFmtId="3" fontId="0" fillId="0" borderId="0" xfId="0" applyNumberFormat="1"/>
    <xf numFmtId="0" fontId="10" fillId="0" borderId="0" xfId="0" applyFont="1"/>
    <xf numFmtId="0" fontId="8" fillId="0" borderId="2" xfId="0" applyFont="1" applyFill="1" applyBorder="1"/>
    <xf numFmtId="164" fontId="0" fillId="0" borderId="0" xfId="0" applyNumberFormat="1"/>
    <xf numFmtId="0" fontId="0" fillId="0" borderId="0" xfId="0" applyFill="1"/>
    <xf numFmtId="0" fontId="5" fillId="0" borderId="5" xfId="0" applyFont="1" applyFill="1" applyBorder="1"/>
    <xf numFmtId="0" fontId="0" fillId="0" borderId="10" xfId="0" applyBorder="1"/>
    <xf numFmtId="164" fontId="8" fillId="0" borderId="3" xfId="0" applyNumberFormat="1" applyFont="1" applyBorder="1"/>
    <xf numFmtId="0" fontId="5" fillId="0" borderId="0" xfId="0" applyFont="1"/>
    <xf numFmtId="164" fontId="0" fillId="5" borderId="0" xfId="0" applyNumberFormat="1" applyFill="1"/>
    <xf numFmtId="0" fontId="5" fillId="0" borderId="2" xfId="0" applyFont="1" applyFill="1" applyBorder="1"/>
    <xf numFmtId="0" fontId="5" fillId="0" borderId="2" xfId="0" applyFont="1" applyBorder="1"/>
    <xf numFmtId="164" fontId="0" fillId="0" borderId="9" xfId="0" applyNumberFormat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3" xfId="0" applyNumberFormat="1" applyFill="1" applyBorder="1"/>
    <xf numFmtId="164" fontId="0" fillId="0" borderId="9" xfId="0" applyNumberFormat="1" applyFill="1" applyBorder="1"/>
    <xf numFmtId="164" fontId="8" fillId="0" borderId="9" xfId="0" applyNumberFormat="1" applyFon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6" borderId="3" xfId="0" applyFill="1" applyBorder="1"/>
    <xf numFmtId="164" fontId="10" fillId="3" borderId="3" xfId="0" applyNumberFormat="1" applyFont="1" applyFill="1" applyBorder="1"/>
    <xf numFmtId="164" fontId="0" fillId="6" borderId="3" xfId="0" applyNumberFormat="1" applyFill="1" applyBorder="1"/>
    <xf numFmtId="3" fontId="0" fillId="6" borderId="3" xfId="0" applyNumberFormat="1" applyFill="1" applyBorder="1"/>
    <xf numFmtId="0" fontId="6" fillId="3" borderId="9" xfId="0" applyFont="1" applyFill="1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164" fontId="10" fillId="3" borderId="0" xfId="0" applyNumberFormat="1" applyFont="1" applyFill="1" applyBorder="1"/>
    <xf numFmtId="164" fontId="0" fillId="6" borderId="9" xfId="0" applyNumberFormat="1" applyFill="1" applyBorder="1"/>
    <xf numFmtId="3" fontId="0" fillId="6" borderId="9" xfId="0" applyNumberFormat="1" applyFill="1" applyBorder="1"/>
    <xf numFmtId="0" fontId="0" fillId="0" borderId="13" xfId="0" applyBorder="1"/>
    <xf numFmtId="164" fontId="0" fillId="3" borderId="0" xfId="0" applyNumberFormat="1" applyFill="1" applyBorder="1"/>
    <xf numFmtId="0" fontId="0" fillId="0" borderId="14" xfId="0" applyBorder="1"/>
    <xf numFmtId="0" fontId="0" fillId="0" borderId="0" xfId="0" applyBorder="1"/>
    <xf numFmtId="164" fontId="11" fillId="3" borderId="9" xfId="0" applyNumberFormat="1" applyFont="1" applyFill="1" applyBorder="1" applyAlignment="1">
      <alignment horizontal="center"/>
    </xf>
    <xf numFmtId="164" fontId="0" fillId="7" borderId="9" xfId="0" applyNumberFormat="1" applyFill="1" applyBorder="1"/>
    <xf numFmtId="164" fontId="0" fillId="7" borderId="11" xfId="0" applyNumberFormat="1" applyFill="1" applyBorder="1"/>
    <xf numFmtId="164" fontId="0" fillId="7" borderId="0" xfId="0" applyNumberFormat="1" applyFill="1"/>
    <xf numFmtId="164" fontId="11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/>
    <xf numFmtId="164" fontId="8" fillId="7" borderId="0" xfId="0" applyNumberFormat="1" applyFont="1" applyFill="1" applyBorder="1"/>
    <xf numFmtId="164" fontId="5" fillId="7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tabSelected="1" zoomScale="120" zoomScaleNormal="120" workbookViewId="0">
      <pane ySplit="1" topLeftCell="A58" activePane="bottomLeft" state="frozen"/>
      <selection pane="bottomLeft" activeCell="D76" sqref="D76"/>
    </sheetView>
  </sheetViews>
  <sheetFormatPr baseColWidth="10" defaultRowHeight="14.4" x14ac:dyDescent="0.3"/>
  <cols>
    <col min="1" max="1" width="34.44140625" customWidth="1"/>
    <col min="2" max="2" width="21.88671875" style="14" customWidth="1"/>
    <col min="3" max="3" width="21.88671875" style="55" customWidth="1"/>
    <col min="4" max="4" width="20.5546875" style="59" customWidth="1"/>
    <col min="5" max="5" width="20.5546875" style="25" customWidth="1"/>
  </cols>
  <sheetData>
    <row r="1" spans="1:5" ht="21" customHeight="1" thickBot="1" x14ac:dyDescent="0.4">
      <c r="A1" s="19" t="s">
        <v>0</v>
      </c>
      <c r="B1" s="17" t="s">
        <v>92</v>
      </c>
      <c r="C1" s="46" t="s">
        <v>122</v>
      </c>
      <c r="D1" s="60" t="s">
        <v>147</v>
      </c>
      <c r="E1" s="56" t="s">
        <v>148</v>
      </c>
    </row>
    <row r="2" spans="1:5" x14ac:dyDescent="0.3">
      <c r="A2" s="18" t="s">
        <v>1</v>
      </c>
      <c r="C2" s="47"/>
      <c r="D2" s="61"/>
      <c r="E2" s="34"/>
    </row>
    <row r="3" spans="1:5" s="13" customFormat="1" x14ac:dyDescent="0.3">
      <c r="A3" s="21" t="s">
        <v>80</v>
      </c>
      <c r="B3" s="42">
        <v>100000</v>
      </c>
      <c r="C3" s="48">
        <v>81600</v>
      </c>
      <c r="D3" s="61">
        <v>30000</v>
      </c>
      <c r="E3" s="34"/>
    </row>
    <row r="4" spans="1:5" x14ac:dyDescent="0.3">
      <c r="A4" s="3" t="s">
        <v>2</v>
      </c>
      <c r="B4" s="16">
        <v>20000</v>
      </c>
      <c r="C4" s="34">
        <v>4000</v>
      </c>
      <c r="D4" s="61">
        <v>10000</v>
      </c>
      <c r="E4" s="38">
        <v>20000</v>
      </c>
    </row>
    <row r="5" spans="1:5" x14ac:dyDescent="0.3">
      <c r="A5" s="3" t="s">
        <v>3</v>
      </c>
      <c r="C5" s="47"/>
      <c r="D5" s="61"/>
      <c r="E5" s="34"/>
    </row>
    <row r="6" spans="1:5" x14ac:dyDescent="0.3">
      <c r="A6" s="3" t="s">
        <v>4</v>
      </c>
      <c r="B6" s="16">
        <v>100000</v>
      </c>
      <c r="C6" s="34">
        <v>20769</v>
      </c>
      <c r="D6" s="61">
        <v>100000</v>
      </c>
      <c r="E6" s="34">
        <v>300000</v>
      </c>
    </row>
    <row r="7" spans="1:5" x14ac:dyDescent="0.3">
      <c r="A7" s="3" t="s">
        <v>5</v>
      </c>
      <c r="C7" s="47">
        <v>13959</v>
      </c>
      <c r="D7" s="61"/>
      <c r="E7" s="34"/>
    </row>
    <row r="8" spans="1:5" x14ac:dyDescent="0.3">
      <c r="A8" s="5" t="s">
        <v>6</v>
      </c>
      <c r="B8" s="16">
        <v>200000</v>
      </c>
      <c r="C8" s="34">
        <v>18492</v>
      </c>
      <c r="D8" s="61">
        <v>200000</v>
      </c>
      <c r="E8" s="34">
        <v>300000</v>
      </c>
    </row>
    <row r="9" spans="1:5" s="13" customFormat="1" x14ac:dyDescent="0.3">
      <c r="A9" s="15" t="s">
        <v>83</v>
      </c>
      <c r="B9" s="14"/>
      <c r="C9" s="47"/>
      <c r="D9" s="62"/>
      <c r="E9" s="39"/>
    </row>
    <row r="10" spans="1:5" x14ac:dyDescent="0.3">
      <c r="A10" s="3" t="s">
        <v>120</v>
      </c>
      <c r="B10" s="16">
        <v>2620000</v>
      </c>
      <c r="C10" s="34">
        <v>2620000</v>
      </c>
      <c r="D10" s="61">
        <v>2620000</v>
      </c>
      <c r="E10" s="34">
        <v>3500000</v>
      </c>
    </row>
    <row r="11" spans="1:5" x14ac:dyDescent="0.3">
      <c r="A11" s="3" t="s">
        <v>121</v>
      </c>
      <c r="B11" s="16">
        <v>570000</v>
      </c>
      <c r="C11" s="34">
        <v>580000</v>
      </c>
      <c r="D11" s="61">
        <v>570000</v>
      </c>
      <c r="E11" s="34">
        <v>600000</v>
      </c>
    </row>
    <row r="12" spans="1:5" x14ac:dyDescent="0.3">
      <c r="A12" s="3" t="s">
        <v>7</v>
      </c>
      <c r="B12" s="16">
        <v>100000</v>
      </c>
      <c r="C12" s="34">
        <v>85000</v>
      </c>
      <c r="D12" s="61">
        <v>100000</v>
      </c>
      <c r="E12" s="34">
        <v>100000</v>
      </c>
    </row>
    <row r="13" spans="1:5" x14ac:dyDescent="0.3">
      <c r="A13" s="32" t="s">
        <v>8</v>
      </c>
      <c r="B13" s="16">
        <v>400000</v>
      </c>
      <c r="C13" s="34">
        <v>342986</v>
      </c>
      <c r="D13" s="61">
        <v>300000</v>
      </c>
      <c r="E13" s="38">
        <v>200000</v>
      </c>
    </row>
    <row r="14" spans="1:5" x14ac:dyDescent="0.3">
      <c r="A14" s="5" t="s">
        <v>9</v>
      </c>
      <c r="C14" s="47">
        <v>300</v>
      </c>
      <c r="D14" s="61"/>
      <c r="E14" s="34"/>
    </row>
    <row r="15" spans="1:5" ht="15" thickBot="1" x14ac:dyDescent="0.35">
      <c r="A15" s="5" t="s">
        <v>78</v>
      </c>
      <c r="B15" s="16">
        <v>200000</v>
      </c>
      <c r="C15" s="40">
        <v>238631</v>
      </c>
      <c r="D15" s="61">
        <v>200000</v>
      </c>
      <c r="E15" s="40">
        <v>200000</v>
      </c>
    </row>
    <row r="16" spans="1:5" ht="15" thickBot="1" x14ac:dyDescent="0.35">
      <c r="A16" s="1" t="s">
        <v>10</v>
      </c>
      <c r="B16" s="43">
        <f>SUM(B3:B15)</f>
        <v>4310000</v>
      </c>
      <c r="C16" s="49">
        <f>SUM(C3:C15)</f>
        <v>4005737</v>
      </c>
      <c r="D16" s="61">
        <f>SUM(D2:D15)</f>
        <v>4130000</v>
      </c>
      <c r="E16" s="35">
        <f>SUM(E3:E15)</f>
        <v>5220000</v>
      </c>
    </row>
    <row r="17" spans="1:5" x14ac:dyDescent="0.3">
      <c r="A17" s="20" t="s">
        <v>11</v>
      </c>
      <c r="B17" s="16"/>
      <c r="C17" s="41"/>
      <c r="D17" s="61"/>
      <c r="E17" s="41"/>
    </row>
    <row r="18" spans="1:5" s="13" customFormat="1" x14ac:dyDescent="0.3">
      <c r="A18" s="27" t="s">
        <v>87</v>
      </c>
      <c r="B18" s="16"/>
      <c r="C18" s="34"/>
      <c r="D18" s="61"/>
      <c r="E18" s="34"/>
    </row>
    <row r="19" spans="1:5" x14ac:dyDescent="0.3">
      <c r="A19" s="5" t="s">
        <v>12</v>
      </c>
      <c r="B19" s="44">
        <v>-2000000</v>
      </c>
      <c r="C19" s="50">
        <v>-1959966</v>
      </c>
      <c r="D19" s="61">
        <v>-1900000</v>
      </c>
      <c r="E19" s="34">
        <v>-2200000</v>
      </c>
    </row>
    <row r="20" spans="1:5" x14ac:dyDescent="0.3">
      <c r="A20" s="5" t="s">
        <v>13</v>
      </c>
      <c r="B20" s="16">
        <v>-5000</v>
      </c>
      <c r="C20" s="34"/>
      <c r="D20" s="61"/>
      <c r="E20" s="34">
        <v>-15000</v>
      </c>
    </row>
    <row r="21" spans="1:5" s="13" customFormat="1" x14ac:dyDescent="0.3">
      <c r="A21" s="15">
        <v>5080</v>
      </c>
      <c r="B21" s="16"/>
      <c r="C21" s="34">
        <v>-3000</v>
      </c>
      <c r="D21" s="61"/>
      <c r="E21" s="34"/>
    </row>
    <row r="22" spans="1:5" x14ac:dyDescent="0.3">
      <c r="A22" s="5" t="s">
        <v>14</v>
      </c>
      <c r="B22" s="16">
        <v>-240000</v>
      </c>
      <c r="C22" s="34">
        <v>-242227</v>
      </c>
      <c r="D22" s="61">
        <v>-228000</v>
      </c>
      <c r="E22" s="34">
        <f>E19*0.12</f>
        <v>-264000</v>
      </c>
    </row>
    <row r="23" spans="1:5" x14ac:dyDescent="0.3">
      <c r="A23" s="5" t="s">
        <v>15</v>
      </c>
      <c r="B23" s="16"/>
      <c r="C23" s="34"/>
      <c r="D23" s="61"/>
      <c r="E23" s="34"/>
    </row>
    <row r="24" spans="1:5" x14ac:dyDescent="0.3">
      <c r="A24" s="5" t="s">
        <v>16</v>
      </c>
      <c r="B24" s="16">
        <v>-100000</v>
      </c>
      <c r="C24" s="34">
        <v>-84126</v>
      </c>
      <c r="D24" s="61">
        <v>-100000</v>
      </c>
      <c r="E24" s="34">
        <v>-100000</v>
      </c>
    </row>
    <row r="25" spans="1:5" x14ac:dyDescent="0.3">
      <c r="A25" s="5" t="s">
        <v>17</v>
      </c>
      <c r="B25" s="16"/>
      <c r="C25" s="34"/>
      <c r="D25" s="61"/>
      <c r="E25" s="34"/>
    </row>
    <row r="26" spans="1:5" x14ac:dyDescent="0.3">
      <c r="A26" s="5" t="s">
        <v>18</v>
      </c>
      <c r="B26" s="16"/>
      <c r="C26" s="34">
        <v>-17568</v>
      </c>
      <c r="D26" s="61"/>
      <c r="E26" s="34"/>
    </row>
    <row r="27" spans="1:5" x14ac:dyDescent="0.3">
      <c r="A27" s="5" t="s">
        <v>19</v>
      </c>
      <c r="B27" s="16"/>
      <c r="C27" s="34">
        <v>84126</v>
      </c>
      <c r="D27" s="61"/>
      <c r="E27" s="34"/>
    </row>
    <row r="28" spans="1:5" s="13" customFormat="1" x14ac:dyDescent="0.3">
      <c r="A28" s="15" t="s">
        <v>76</v>
      </c>
      <c r="B28" s="16"/>
      <c r="C28" s="34"/>
      <c r="D28" s="61"/>
      <c r="E28" s="34"/>
    </row>
    <row r="29" spans="1:5" s="13" customFormat="1" x14ac:dyDescent="0.3">
      <c r="A29" s="15" t="s">
        <v>84</v>
      </c>
      <c r="B29" s="16"/>
      <c r="C29" s="34">
        <v>17568</v>
      </c>
      <c r="D29" s="61"/>
      <c r="E29" s="34"/>
    </row>
    <row r="30" spans="1:5" s="13" customFormat="1" x14ac:dyDescent="0.3">
      <c r="A30" s="15" t="s">
        <v>146</v>
      </c>
      <c r="B30" s="16"/>
      <c r="C30" s="34">
        <v>-7431</v>
      </c>
      <c r="D30" s="61"/>
      <c r="E30" s="34"/>
    </row>
    <row r="31" spans="1:5" x14ac:dyDescent="0.3">
      <c r="A31" s="5" t="s">
        <v>20</v>
      </c>
      <c r="B31" s="16">
        <v>-130000</v>
      </c>
      <c r="C31" s="34">
        <v>-119228</v>
      </c>
      <c r="D31" s="61">
        <v>-130000</v>
      </c>
      <c r="E31" s="34">
        <v>-130000</v>
      </c>
    </row>
    <row r="32" spans="1:5" s="13" customFormat="1" x14ac:dyDescent="0.3">
      <c r="A32" s="15">
        <v>5350</v>
      </c>
      <c r="B32" s="16"/>
      <c r="C32" s="34">
        <v>-2438</v>
      </c>
      <c r="D32" s="61"/>
      <c r="E32" s="34"/>
    </row>
    <row r="33" spans="1:5" x14ac:dyDescent="0.3">
      <c r="A33" s="5" t="s">
        <v>21</v>
      </c>
      <c r="B33" s="45">
        <v>-160000</v>
      </c>
      <c r="C33" s="51">
        <v>-152993</v>
      </c>
      <c r="D33" s="61">
        <v>-150000</v>
      </c>
      <c r="E33" s="34">
        <f>(E19+E22+E24+E31)*0.075</f>
        <v>-202050</v>
      </c>
    </row>
    <row r="34" spans="1:5" x14ac:dyDescent="0.3">
      <c r="A34" s="5" t="s">
        <v>22</v>
      </c>
      <c r="B34" s="16">
        <v>-20000</v>
      </c>
      <c r="C34" s="34">
        <v>-18987</v>
      </c>
      <c r="D34" s="61">
        <v>-20000</v>
      </c>
      <c r="E34" s="34">
        <v>-20000</v>
      </c>
    </row>
    <row r="35" spans="1:5" s="13" customFormat="1" x14ac:dyDescent="0.3">
      <c r="A35" s="15" t="s">
        <v>85</v>
      </c>
      <c r="B35" s="14"/>
      <c r="C35" s="47">
        <v>-84126</v>
      </c>
      <c r="D35" s="61"/>
      <c r="E35" s="34"/>
    </row>
    <row r="36" spans="1:5" x14ac:dyDescent="0.3">
      <c r="A36" s="5" t="s">
        <v>23</v>
      </c>
      <c r="C36" s="47"/>
      <c r="D36" s="61"/>
      <c r="E36" s="34"/>
    </row>
    <row r="37" spans="1:5" x14ac:dyDescent="0.3">
      <c r="A37" s="5" t="s">
        <v>24</v>
      </c>
      <c r="C37" s="47"/>
      <c r="D37" s="61"/>
      <c r="E37" s="34"/>
    </row>
    <row r="38" spans="1:5" s="13" customFormat="1" x14ac:dyDescent="0.3">
      <c r="A38" s="15" t="s">
        <v>86</v>
      </c>
      <c r="B38" s="14"/>
      <c r="C38" s="47"/>
      <c r="D38" s="61"/>
      <c r="E38" s="34"/>
    </row>
    <row r="39" spans="1:5" x14ac:dyDescent="0.3">
      <c r="A39" s="5" t="s">
        <v>25</v>
      </c>
      <c r="C39" s="47"/>
      <c r="D39" s="61"/>
      <c r="E39" s="34"/>
    </row>
    <row r="40" spans="1:5" x14ac:dyDescent="0.3">
      <c r="A40" s="5" t="s">
        <v>26</v>
      </c>
      <c r="B40" s="16">
        <v>-4000</v>
      </c>
      <c r="C40" s="34">
        <v>-2544</v>
      </c>
      <c r="D40" s="61">
        <v>-4000</v>
      </c>
      <c r="E40" s="34">
        <v>-4000</v>
      </c>
    </row>
    <row r="41" spans="1:5" s="13" customFormat="1" x14ac:dyDescent="0.3">
      <c r="A41" s="15" t="s">
        <v>93</v>
      </c>
      <c r="B41" s="14"/>
      <c r="C41" s="47">
        <v>-5039</v>
      </c>
      <c r="D41" s="61"/>
      <c r="E41" s="34"/>
    </row>
    <row r="42" spans="1:5" x14ac:dyDescent="0.3">
      <c r="A42" s="5" t="s">
        <v>27</v>
      </c>
      <c r="B42" s="16">
        <v>-15000</v>
      </c>
      <c r="C42" s="34">
        <v>-4800</v>
      </c>
      <c r="D42" s="61">
        <v>-10000</v>
      </c>
      <c r="E42" s="34">
        <v>-15000</v>
      </c>
    </row>
    <row r="43" spans="1:5" x14ac:dyDescent="0.3">
      <c r="A43" s="5" t="s">
        <v>28</v>
      </c>
      <c r="B43" s="16">
        <v>-8000</v>
      </c>
      <c r="C43" s="34">
        <v>-2245</v>
      </c>
      <c r="D43" s="61">
        <v>-6000</v>
      </c>
      <c r="E43" s="38">
        <v>-8000</v>
      </c>
    </row>
    <row r="44" spans="1:5" ht="15" thickBot="1" x14ac:dyDescent="0.35">
      <c r="A44" s="24" t="s">
        <v>29</v>
      </c>
      <c r="C44" s="52"/>
      <c r="D44" s="61"/>
      <c r="E44" s="40"/>
    </row>
    <row r="45" spans="1:5" ht="15" thickBot="1" x14ac:dyDescent="0.35">
      <c r="A45" s="4" t="s">
        <v>30</v>
      </c>
      <c r="B45" s="37">
        <f>SUM(B19:B43)</f>
        <v>-2682000</v>
      </c>
      <c r="C45" s="53">
        <f>SUM(C18:C44)</f>
        <v>-2605024</v>
      </c>
      <c r="D45" s="61">
        <f>SUM(D18:D44)</f>
        <v>-2548000</v>
      </c>
      <c r="E45" s="35">
        <f>SUM(E19:E44)</f>
        <v>-2958050</v>
      </c>
    </row>
    <row r="46" spans="1:5" s="2" customFormat="1" x14ac:dyDescent="0.3">
      <c r="A46" s="6" t="s">
        <v>31</v>
      </c>
      <c r="B46" s="14"/>
      <c r="C46" s="54"/>
      <c r="D46" s="61"/>
      <c r="E46" s="41"/>
    </row>
    <row r="47" spans="1:5" x14ac:dyDescent="0.3">
      <c r="A47" s="7" t="s">
        <v>32</v>
      </c>
      <c r="B47" s="16">
        <v>-39000</v>
      </c>
      <c r="C47" s="34">
        <v>-50511</v>
      </c>
      <c r="D47" s="61">
        <v>-50000</v>
      </c>
      <c r="E47" s="34">
        <v>-50000</v>
      </c>
    </row>
    <row r="48" spans="1:5" x14ac:dyDescent="0.3">
      <c r="A48" s="3" t="s">
        <v>33</v>
      </c>
      <c r="B48" s="16">
        <v>-35000</v>
      </c>
      <c r="C48" s="34">
        <v>-25881</v>
      </c>
      <c r="D48" s="61">
        <v>-30000</v>
      </c>
      <c r="E48" s="34">
        <v>-35000</v>
      </c>
    </row>
    <row r="49" spans="1:5" x14ac:dyDescent="0.3">
      <c r="A49" s="3" t="s">
        <v>34</v>
      </c>
      <c r="C49" s="47"/>
      <c r="D49" s="61"/>
      <c r="E49" s="34"/>
    </row>
    <row r="50" spans="1:5" s="13" customFormat="1" x14ac:dyDescent="0.3">
      <c r="A50" s="3" t="s">
        <v>94</v>
      </c>
      <c r="B50" s="14"/>
      <c r="C50" s="47"/>
      <c r="D50" s="61"/>
      <c r="E50" s="34"/>
    </row>
    <row r="51" spans="1:5" x14ac:dyDescent="0.3">
      <c r="A51" s="3" t="s">
        <v>35</v>
      </c>
      <c r="B51" s="16">
        <v>-12000</v>
      </c>
      <c r="C51" s="34">
        <v>-13132</v>
      </c>
      <c r="D51" s="61">
        <v>-18000</v>
      </c>
      <c r="E51" s="34">
        <v>-18000</v>
      </c>
    </row>
    <row r="52" spans="1:5" x14ac:dyDescent="0.3">
      <c r="A52" s="3" t="s">
        <v>36</v>
      </c>
      <c r="B52" s="16">
        <v>-10000</v>
      </c>
      <c r="C52" s="34">
        <v>-4907</v>
      </c>
      <c r="D52" s="61">
        <v>-10000</v>
      </c>
      <c r="E52" s="34">
        <v>-10000</v>
      </c>
    </row>
    <row r="53" spans="1:5" x14ac:dyDescent="0.3">
      <c r="A53" s="15" t="s">
        <v>37</v>
      </c>
      <c r="B53" s="16">
        <v>-50000</v>
      </c>
      <c r="C53" s="34">
        <v>-34630</v>
      </c>
      <c r="D53" s="61">
        <v>-20000</v>
      </c>
      <c r="E53" s="38">
        <v>-50000</v>
      </c>
    </row>
    <row r="54" spans="1:5" s="13" customFormat="1" x14ac:dyDescent="0.3">
      <c r="A54" s="33" t="s">
        <v>95</v>
      </c>
      <c r="B54" s="14"/>
      <c r="C54" s="47">
        <v>-3092</v>
      </c>
      <c r="D54" s="61"/>
      <c r="E54" s="34"/>
    </row>
    <row r="55" spans="1:5" x14ac:dyDescent="0.3">
      <c r="A55" s="3" t="s">
        <v>38</v>
      </c>
      <c r="B55" s="29">
        <v>-50000</v>
      </c>
      <c r="C55" s="34">
        <v>-64643</v>
      </c>
      <c r="D55" s="61">
        <v>-70000</v>
      </c>
      <c r="E55" s="34">
        <v>-70000</v>
      </c>
    </row>
    <row r="56" spans="1:5" x14ac:dyDescent="0.3">
      <c r="A56" s="3" t="s">
        <v>39</v>
      </c>
      <c r="B56" s="16">
        <v>-15000</v>
      </c>
      <c r="C56" s="34">
        <v>-15299</v>
      </c>
      <c r="D56" s="61">
        <v>-15000</v>
      </c>
      <c r="E56" s="34">
        <v>-15000</v>
      </c>
    </row>
    <row r="57" spans="1:5" x14ac:dyDescent="0.3">
      <c r="A57" s="3" t="s">
        <v>40</v>
      </c>
      <c r="B57" s="44">
        <v>-55000</v>
      </c>
      <c r="C57" s="50">
        <v>-48569</v>
      </c>
      <c r="D57" s="61">
        <v>-40000</v>
      </c>
      <c r="E57" s="34">
        <v>-40000</v>
      </c>
    </row>
    <row r="58" spans="1:5" s="13" customFormat="1" x14ac:dyDescent="0.3">
      <c r="A58" s="3">
        <v>6420</v>
      </c>
      <c r="B58" s="44"/>
      <c r="C58" s="50">
        <v>-1200</v>
      </c>
      <c r="D58" s="61"/>
      <c r="E58" s="34"/>
    </row>
    <row r="59" spans="1:5" s="26" customFormat="1" x14ac:dyDescent="0.3">
      <c r="A59" s="15" t="s">
        <v>41</v>
      </c>
      <c r="B59" s="16">
        <v>-400000</v>
      </c>
      <c r="C59" s="34">
        <v>-84839</v>
      </c>
      <c r="D59" s="63">
        <v>-383000</v>
      </c>
      <c r="E59" s="38">
        <v>-500000</v>
      </c>
    </row>
    <row r="60" spans="1:5" s="13" customFormat="1" x14ac:dyDescent="0.3">
      <c r="A60" s="33" t="s">
        <v>96</v>
      </c>
      <c r="D60" s="61"/>
      <c r="E60" s="34"/>
    </row>
    <row r="61" spans="1:5" x14ac:dyDescent="0.3">
      <c r="A61" s="3" t="s">
        <v>42</v>
      </c>
      <c r="B61" s="16">
        <v>-20000</v>
      </c>
      <c r="C61" s="34">
        <v>-41733</v>
      </c>
      <c r="D61" s="61">
        <v>-20000</v>
      </c>
      <c r="E61" s="34">
        <v>-20000</v>
      </c>
    </row>
    <row r="62" spans="1:5" s="13" customFormat="1" x14ac:dyDescent="0.3">
      <c r="A62" s="3" t="s">
        <v>77</v>
      </c>
      <c r="D62" s="61"/>
      <c r="E62" s="34"/>
    </row>
    <row r="63" spans="1:5" x14ac:dyDescent="0.3">
      <c r="A63" s="3" t="s">
        <v>43</v>
      </c>
      <c r="B63" s="14">
        <v>-10000</v>
      </c>
      <c r="C63" s="47">
        <v>-2953</v>
      </c>
      <c r="D63" s="61">
        <v>-10000</v>
      </c>
      <c r="E63" s="34">
        <v>-10000</v>
      </c>
    </row>
    <row r="64" spans="1:5" x14ac:dyDescent="0.3">
      <c r="A64" s="3" t="s">
        <v>44</v>
      </c>
      <c r="C64" s="47">
        <v>-512</v>
      </c>
      <c r="D64" s="61"/>
      <c r="E64" s="34"/>
    </row>
    <row r="65" spans="1:5" s="13" customFormat="1" x14ac:dyDescent="0.3">
      <c r="A65" s="3" t="s">
        <v>81</v>
      </c>
      <c r="B65" s="14"/>
      <c r="C65" s="47"/>
      <c r="D65" s="61"/>
      <c r="E65" s="34"/>
    </row>
    <row r="66" spans="1:5" x14ac:dyDescent="0.3">
      <c r="A66" s="3" t="s">
        <v>45</v>
      </c>
      <c r="B66" s="16">
        <v>-50000</v>
      </c>
      <c r="C66" s="34">
        <v>-2094</v>
      </c>
      <c r="D66" s="61">
        <v>-20000</v>
      </c>
      <c r="E66" s="38">
        <v>-20000</v>
      </c>
    </row>
    <row r="67" spans="1:5" x14ac:dyDescent="0.3">
      <c r="A67" s="3" t="s">
        <v>46</v>
      </c>
      <c r="B67" s="16">
        <v>-25000</v>
      </c>
      <c r="C67" s="34">
        <v>-4529</v>
      </c>
      <c r="D67" s="61">
        <v>-30000</v>
      </c>
      <c r="E67" s="38">
        <v>-30000</v>
      </c>
    </row>
    <row r="68" spans="1:5" x14ac:dyDescent="0.3">
      <c r="A68" s="3" t="s">
        <v>47</v>
      </c>
      <c r="B68" s="16">
        <v>-40000</v>
      </c>
      <c r="C68" s="34">
        <v>-42794</v>
      </c>
      <c r="D68" s="61">
        <v>-40000</v>
      </c>
      <c r="E68" s="34">
        <v>-35000</v>
      </c>
    </row>
    <row r="69" spans="1:5" x14ac:dyDescent="0.3">
      <c r="A69" s="3" t="s">
        <v>48</v>
      </c>
      <c r="B69" s="16">
        <v>-110000</v>
      </c>
      <c r="C69" s="34">
        <v>-119354</v>
      </c>
      <c r="D69" s="61">
        <v>-130000</v>
      </c>
      <c r="E69" s="34">
        <v>-130000</v>
      </c>
    </row>
    <row r="70" spans="1:5" x14ac:dyDescent="0.3">
      <c r="A70" s="3" t="s">
        <v>49</v>
      </c>
      <c r="C70" s="47"/>
      <c r="D70" s="61"/>
      <c r="E70" s="34"/>
    </row>
    <row r="71" spans="1:5" x14ac:dyDescent="0.3">
      <c r="A71" s="3" t="s">
        <v>50</v>
      </c>
      <c r="B71" s="16">
        <v>-10000</v>
      </c>
      <c r="C71" s="34"/>
      <c r="D71" s="61">
        <v>-15000</v>
      </c>
      <c r="E71" s="34">
        <v>-15000</v>
      </c>
    </row>
    <row r="72" spans="1:5" x14ac:dyDescent="0.3">
      <c r="A72" s="3" t="s">
        <v>75</v>
      </c>
      <c r="B72" s="16">
        <v>-60000</v>
      </c>
      <c r="C72" s="34">
        <v>-46217</v>
      </c>
      <c r="D72" s="61">
        <v>-50000</v>
      </c>
      <c r="E72" s="34">
        <v>-60000</v>
      </c>
    </row>
    <row r="73" spans="1:5" s="26" customFormat="1" x14ac:dyDescent="0.3">
      <c r="A73" s="15" t="s">
        <v>51</v>
      </c>
      <c r="B73" s="16">
        <v>-230000</v>
      </c>
      <c r="C73" s="34">
        <v>-180842</v>
      </c>
      <c r="D73" s="61">
        <v>-330000</v>
      </c>
      <c r="E73" s="38">
        <v>-430000</v>
      </c>
    </row>
    <row r="74" spans="1:5" x14ac:dyDescent="0.3">
      <c r="A74" s="3" t="s">
        <v>52</v>
      </c>
      <c r="B74" s="44">
        <v>-100000</v>
      </c>
      <c r="C74" s="50">
        <v>-83466</v>
      </c>
      <c r="D74" s="61">
        <v>-80000</v>
      </c>
      <c r="E74" s="34">
        <v>-100000</v>
      </c>
    </row>
    <row r="75" spans="1:5" x14ac:dyDescent="0.3">
      <c r="A75" s="3" t="s">
        <v>53</v>
      </c>
      <c r="B75" s="16">
        <v>-10000</v>
      </c>
      <c r="C75" s="34">
        <v>-274</v>
      </c>
      <c r="D75" s="61">
        <v>-10000</v>
      </c>
      <c r="E75" s="34">
        <v>-10000</v>
      </c>
    </row>
    <row r="76" spans="1:5" x14ac:dyDescent="0.3">
      <c r="A76" s="3" t="s">
        <v>54</v>
      </c>
      <c r="B76" s="16">
        <v>-60000</v>
      </c>
      <c r="C76" s="34">
        <v>-51840</v>
      </c>
      <c r="D76" s="61">
        <v>-50000</v>
      </c>
      <c r="E76" s="34">
        <v>-60000</v>
      </c>
    </row>
    <row r="77" spans="1:5" s="13" customFormat="1" x14ac:dyDescent="0.3">
      <c r="A77" s="3" t="s">
        <v>82</v>
      </c>
      <c r="B77" s="14"/>
      <c r="C77" s="47"/>
      <c r="D77" s="61"/>
      <c r="E77" s="34"/>
    </row>
    <row r="78" spans="1:5" x14ac:dyDescent="0.3">
      <c r="A78" s="3" t="s">
        <v>55</v>
      </c>
      <c r="B78" s="16">
        <v>-119000</v>
      </c>
      <c r="C78" s="34">
        <v>-173909</v>
      </c>
      <c r="D78" s="61">
        <v>-120000</v>
      </c>
      <c r="E78" s="34">
        <v>-180000</v>
      </c>
    </row>
    <row r="79" spans="1:5" x14ac:dyDescent="0.3">
      <c r="A79" s="3" t="s">
        <v>56</v>
      </c>
      <c r="B79" s="16">
        <v>-15000</v>
      </c>
      <c r="C79" s="34">
        <v>-5570</v>
      </c>
      <c r="D79" s="61">
        <v>-10000</v>
      </c>
      <c r="E79" s="34">
        <v>-30000</v>
      </c>
    </row>
    <row r="80" spans="1:5" s="13" customFormat="1" x14ac:dyDescent="0.3">
      <c r="A80" s="3" t="s">
        <v>97</v>
      </c>
      <c r="B80" s="14"/>
      <c r="C80" s="47">
        <v>-242</v>
      </c>
      <c r="D80" s="61"/>
      <c r="E80" s="34"/>
    </row>
    <row r="81" spans="1:5" x14ac:dyDescent="0.3">
      <c r="A81" s="3" t="s">
        <v>57</v>
      </c>
      <c r="C81" s="47">
        <v>-73485</v>
      </c>
      <c r="D81" s="61">
        <v>-50000</v>
      </c>
      <c r="E81" s="34">
        <v>-90000</v>
      </c>
    </row>
    <row r="82" spans="1:5" x14ac:dyDescent="0.3">
      <c r="A82" s="3" t="s">
        <v>58</v>
      </c>
      <c r="B82" s="16">
        <v>-30000</v>
      </c>
      <c r="C82" s="34"/>
      <c r="D82" s="61">
        <v>-30000</v>
      </c>
      <c r="E82" s="34">
        <v>-50000</v>
      </c>
    </row>
    <row r="83" spans="1:5" x14ac:dyDescent="0.3">
      <c r="A83" s="8" t="s">
        <v>59</v>
      </c>
      <c r="B83" s="16">
        <v>-30000</v>
      </c>
      <c r="C83" s="34">
        <v>-36593</v>
      </c>
      <c r="D83" s="61">
        <v>-40000</v>
      </c>
      <c r="E83" s="34">
        <v>-40000</v>
      </c>
    </row>
    <row r="84" spans="1:5" s="13" customFormat="1" x14ac:dyDescent="0.3">
      <c r="A84" s="28" t="s">
        <v>88</v>
      </c>
      <c r="B84" s="14"/>
      <c r="C84" s="47"/>
      <c r="D84" s="61"/>
      <c r="E84" s="34"/>
    </row>
    <row r="85" spans="1:5" x14ac:dyDescent="0.3">
      <c r="A85" s="9" t="s">
        <v>60</v>
      </c>
      <c r="B85" s="16">
        <v>-5000</v>
      </c>
      <c r="C85" s="34">
        <v>-1106</v>
      </c>
      <c r="D85" s="61">
        <v>-5000</v>
      </c>
      <c r="E85" s="34">
        <v>-5000</v>
      </c>
    </row>
    <row r="86" spans="1:5" x14ac:dyDescent="0.3">
      <c r="A86" s="3" t="s">
        <v>61</v>
      </c>
      <c r="B86" s="16">
        <v>-35000</v>
      </c>
      <c r="C86" s="34">
        <v>-32043</v>
      </c>
      <c r="D86" s="61">
        <v>-35000</v>
      </c>
      <c r="E86" s="34">
        <v>-35000</v>
      </c>
    </row>
    <row r="87" spans="1:5" x14ac:dyDescent="0.3">
      <c r="A87" s="3" t="s">
        <v>62</v>
      </c>
      <c r="B87" s="16">
        <v>-1800</v>
      </c>
      <c r="C87" s="34">
        <v>-8992</v>
      </c>
      <c r="D87" s="61">
        <v>-10000</v>
      </c>
      <c r="E87" s="34">
        <v>-10000</v>
      </c>
    </row>
    <row r="88" spans="1:5" s="13" customFormat="1" x14ac:dyDescent="0.3">
      <c r="A88" s="3" t="s">
        <v>98</v>
      </c>
      <c r="B88" s="14"/>
      <c r="C88" s="47">
        <v>-2924</v>
      </c>
      <c r="D88" s="61"/>
      <c r="E88" s="34"/>
    </row>
    <row r="89" spans="1:5" x14ac:dyDescent="0.3">
      <c r="A89" s="3" t="s">
        <v>63</v>
      </c>
      <c r="B89" s="16">
        <v>-1000</v>
      </c>
      <c r="C89" s="34">
        <v>-304</v>
      </c>
      <c r="D89" s="61">
        <v>-1000</v>
      </c>
      <c r="E89" s="34">
        <v>-1000</v>
      </c>
    </row>
    <row r="90" spans="1:5" x14ac:dyDescent="0.3">
      <c r="A90" s="8" t="s">
        <v>64</v>
      </c>
      <c r="C90" s="47"/>
      <c r="D90" s="61"/>
      <c r="E90" s="34"/>
    </row>
    <row r="91" spans="1:5" ht="15" thickBot="1" x14ac:dyDescent="0.35">
      <c r="A91" s="8" t="s">
        <v>65</v>
      </c>
      <c r="C91" s="52"/>
      <c r="D91" s="61">
        <v>-10000</v>
      </c>
      <c r="E91" s="40">
        <v>-100000</v>
      </c>
    </row>
    <row r="92" spans="1:5" ht="15" thickBot="1" x14ac:dyDescent="0.35">
      <c r="A92" s="10" t="s">
        <v>66</v>
      </c>
      <c r="B92" s="37">
        <f>SUM(B47:B91)</f>
        <v>-1627800</v>
      </c>
      <c r="C92" s="53">
        <f>SUM(C47:C91)</f>
        <v>-1258479</v>
      </c>
      <c r="D92" s="61">
        <f>SUM(D47:D91)</f>
        <v>-1732000</v>
      </c>
      <c r="E92" s="36">
        <f>SUM(E47:E91)</f>
        <v>-2249000</v>
      </c>
    </row>
    <row r="93" spans="1:5" ht="15.6" x14ac:dyDescent="0.3">
      <c r="A93" s="11" t="s">
        <v>67</v>
      </c>
      <c r="B93" s="14">
        <v>200</v>
      </c>
      <c r="C93" s="47">
        <v>142234</v>
      </c>
      <c r="D93" s="62">
        <v>0</v>
      </c>
      <c r="E93" s="34">
        <f>E16+E45+E92</f>
        <v>12950</v>
      </c>
    </row>
    <row r="94" spans="1:5" x14ac:dyDescent="0.3">
      <c r="A94" s="3" t="s">
        <v>68</v>
      </c>
      <c r="B94" s="16">
        <v>-200</v>
      </c>
      <c r="C94" s="34"/>
      <c r="D94" s="61"/>
      <c r="E94" s="34"/>
    </row>
    <row r="95" spans="1:5" x14ac:dyDescent="0.3">
      <c r="A95" s="3" t="s">
        <v>69</v>
      </c>
      <c r="C95" s="47">
        <v>13794</v>
      </c>
      <c r="D95" s="61">
        <v>1000</v>
      </c>
      <c r="E95" s="34"/>
    </row>
    <row r="96" spans="1:5" x14ac:dyDescent="0.3">
      <c r="A96" s="3" t="s">
        <v>70</v>
      </c>
      <c r="C96" s="47"/>
      <c r="D96" s="61"/>
      <c r="E96" s="34"/>
    </row>
    <row r="97" spans="1:5" x14ac:dyDescent="0.3">
      <c r="A97" s="3" t="s">
        <v>71</v>
      </c>
      <c r="C97" s="47"/>
      <c r="D97" s="61"/>
      <c r="E97" s="34"/>
    </row>
    <row r="98" spans="1:5" x14ac:dyDescent="0.3">
      <c r="A98" s="5" t="s">
        <v>72</v>
      </c>
      <c r="B98" s="14">
        <v>2000</v>
      </c>
      <c r="C98" s="47"/>
      <c r="D98" s="61"/>
      <c r="E98" s="34"/>
    </row>
    <row r="99" spans="1:5" s="13" customFormat="1" x14ac:dyDescent="0.3">
      <c r="A99" s="15" t="s">
        <v>79</v>
      </c>
      <c r="B99" s="14">
        <v>-2200</v>
      </c>
      <c r="C99" s="47"/>
      <c r="D99" s="57">
        <v>-2000</v>
      </c>
      <c r="E99" s="34">
        <v>-2000</v>
      </c>
    </row>
    <row r="100" spans="1:5" ht="15" thickBot="1" x14ac:dyDescent="0.35">
      <c r="A100" s="5" t="s">
        <v>73</v>
      </c>
      <c r="C100" s="52"/>
      <c r="D100" s="61"/>
      <c r="E100" s="40"/>
    </row>
    <row r="101" spans="1:5" ht="16.2" thickBot="1" x14ac:dyDescent="0.35">
      <c r="A101" s="12" t="s">
        <v>74</v>
      </c>
      <c r="B101" s="37">
        <f>B92+B45+B16</f>
        <v>200</v>
      </c>
      <c r="C101" s="53">
        <v>153849</v>
      </c>
      <c r="D101" s="58">
        <f>D16+D45+D92+D99</f>
        <v>-152000</v>
      </c>
      <c r="E101" s="35">
        <f>(E99+E92+E45+E16)</f>
        <v>10950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L12" sqref="L12"/>
    </sheetView>
  </sheetViews>
  <sheetFormatPr baseColWidth="10" defaultRowHeight="14.4" x14ac:dyDescent="0.3"/>
  <cols>
    <col min="1" max="1" width="8.109375" customWidth="1"/>
  </cols>
  <sheetData>
    <row r="1" spans="1:2" x14ac:dyDescent="0.3">
      <c r="A1" t="s">
        <v>144</v>
      </c>
    </row>
    <row r="3" spans="1:2" x14ac:dyDescent="0.3">
      <c r="B3" t="s">
        <v>133</v>
      </c>
    </row>
    <row r="4" spans="1:2" x14ac:dyDescent="0.3">
      <c r="B4" t="s">
        <v>134</v>
      </c>
    </row>
    <row r="5" spans="1:2" s="13" customFormat="1" x14ac:dyDescent="0.3">
      <c r="B5" s="13" t="s">
        <v>99</v>
      </c>
    </row>
    <row r="6" spans="1:2" s="13" customFormat="1" x14ac:dyDescent="0.3">
      <c r="A6" s="13">
        <v>3010</v>
      </c>
      <c r="B6" s="13" t="s">
        <v>135</v>
      </c>
    </row>
    <row r="7" spans="1:2" s="13" customFormat="1" x14ac:dyDescent="0.3">
      <c r="A7" s="13">
        <v>3014</v>
      </c>
      <c r="B7" s="13" t="s">
        <v>136</v>
      </c>
    </row>
    <row r="8" spans="1:2" s="13" customFormat="1" x14ac:dyDescent="0.3">
      <c r="A8" s="13">
        <v>3406</v>
      </c>
      <c r="B8" s="13" t="s">
        <v>137</v>
      </c>
    </row>
    <row r="9" spans="1:2" s="13" customFormat="1" x14ac:dyDescent="0.3">
      <c r="A9" s="13">
        <v>5010</v>
      </c>
      <c r="B9" s="13" t="s">
        <v>140</v>
      </c>
    </row>
    <row r="10" spans="1:2" s="13" customFormat="1" x14ac:dyDescent="0.3">
      <c r="A10" s="13">
        <v>5400</v>
      </c>
      <c r="B10" s="13" t="s">
        <v>138</v>
      </c>
    </row>
    <row r="11" spans="1:2" s="13" customFormat="1" x14ac:dyDescent="0.3">
      <c r="A11" s="13">
        <v>6300</v>
      </c>
      <c r="B11" s="13" t="s">
        <v>139</v>
      </c>
    </row>
    <row r="12" spans="1:2" s="13" customFormat="1" x14ac:dyDescent="0.3">
      <c r="A12" s="13">
        <v>6410</v>
      </c>
      <c r="B12" s="13" t="s">
        <v>145</v>
      </c>
    </row>
    <row r="13" spans="1:2" s="13" customFormat="1" x14ac:dyDescent="0.3">
      <c r="A13" s="13">
        <v>6860</v>
      </c>
      <c r="B13" s="13" t="s">
        <v>149</v>
      </c>
    </row>
    <row r="18" spans="1:5" x14ac:dyDescent="0.3">
      <c r="B18" s="22"/>
    </row>
    <row r="21" spans="1:5" x14ac:dyDescent="0.3">
      <c r="A21" s="30"/>
      <c r="B21" s="30" t="s">
        <v>142</v>
      </c>
    </row>
    <row r="22" spans="1:5" x14ac:dyDescent="0.3">
      <c r="A22" s="25"/>
      <c r="B22" s="22" t="s">
        <v>106</v>
      </c>
    </row>
    <row r="23" spans="1:5" x14ac:dyDescent="0.3">
      <c r="A23" s="31"/>
      <c r="B23" s="31" t="s">
        <v>104</v>
      </c>
      <c r="D23" t="s">
        <v>105</v>
      </c>
    </row>
    <row r="24" spans="1:5" x14ac:dyDescent="0.3">
      <c r="B24" t="s">
        <v>107</v>
      </c>
      <c r="D24" t="s">
        <v>109</v>
      </c>
    </row>
    <row r="25" spans="1:5" s="13" customFormat="1" x14ac:dyDescent="0.3">
      <c r="B25" s="13" t="s">
        <v>110</v>
      </c>
      <c r="D25" s="13" t="s">
        <v>105</v>
      </c>
    </row>
    <row r="26" spans="1:5" x14ac:dyDescent="0.3">
      <c r="B26" s="23" t="s">
        <v>108</v>
      </c>
      <c r="C26" s="23"/>
      <c r="D26" s="23" t="s">
        <v>141</v>
      </c>
      <c r="E26" t="s">
        <v>143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FB8D-571B-4B62-8EB5-B92358630338}">
  <dimension ref="A1:H18"/>
  <sheetViews>
    <sheetView workbookViewId="0">
      <selection activeCell="A22" sqref="A22"/>
    </sheetView>
  </sheetViews>
  <sheetFormatPr baseColWidth="10" defaultRowHeight="14.4" x14ac:dyDescent="0.3"/>
  <cols>
    <col min="1" max="1" width="25.6640625" customWidth="1"/>
    <col min="2" max="2" width="27" customWidth="1"/>
    <col min="3" max="3" width="29.33203125" customWidth="1"/>
    <col min="4" max="4" width="20.109375" customWidth="1"/>
    <col min="5" max="5" width="12.5546875" customWidth="1"/>
  </cols>
  <sheetData>
    <row r="1" spans="1:8" x14ac:dyDescent="0.3">
      <c r="A1" t="s">
        <v>111</v>
      </c>
    </row>
    <row r="2" spans="1:8" s="23" customFormat="1" x14ac:dyDescent="0.3">
      <c r="A2" s="23" t="s">
        <v>89</v>
      </c>
      <c r="B2" s="23" t="s">
        <v>90</v>
      </c>
      <c r="C2" s="23" t="s">
        <v>0</v>
      </c>
      <c r="D2" s="23" t="s">
        <v>91</v>
      </c>
      <c r="E2" s="23" t="s">
        <v>103</v>
      </c>
      <c r="G2" s="23" t="s">
        <v>100</v>
      </c>
      <c r="H2" s="23" t="s">
        <v>101</v>
      </c>
    </row>
    <row r="4" spans="1:8" x14ac:dyDescent="0.3">
      <c r="A4" t="s">
        <v>112</v>
      </c>
      <c r="B4" t="s">
        <v>129</v>
      </c>
      <c r="C4">
        <v>200000</v>
      </c>
    </row>
    <row r="5" spans="1:8" x14ac:dyDescent="0.3">
      <c r="A5" t="s">
        <v>113</v>
      </c>
      <c r="B5" t="s">
        <v>130</v>
      </c>
      <c r="C5">
        <v>100000</v>
      </c>
    </row>
    <row r="6" spans="1:8" x14ac:dyDescent="0.3">
      <c r="A6" t="s">
        <v>114</v>
      </c>
      <c r="B6" t="s">
        <v>126</v>
      </c>
    </row>
    <row r="7" spans="1:8" x14ac:dyDescent="0.3">
      <c r="A7" t="s">
        <v>118</v>
      </c>
      <c r="B7" t="s">
        <v>119</v>
      </c>
      <c r="D7">
        <v>30000</v>
      </c>
    </row>
    <row r="8" spans="1:8" x14ac:dyDescent="0.3">
      <c r="A8" t="s">
        <v>123</v>
      </c>
      <c r="B8" t="s">
        <v>124</v>
      </c>
      <c r="D8">
        <v>300000</v>
      </c>
    </row>
    <row r="11" spans="1:8" x14ac:dyDescent="0.3">
      <c r="A11" t="s">
        <v>127</v>
      </c>
      <c r="B11" t="s">
        <v>125</v>
      </c>
      <c r="D11">
        <v>200000</v>
      </c>
    </row>
    <row r="12" spans="1:8" x14ac:dyDescent="0.3">
      <c r="B12" t="s">
        <v>128</v>
      </c>
    </row>
    <row r="13" spans="1:8" x14ac:dyDescent="0.3">
      <c r="B13" t="s">
        <v>115</v>
      </c>
    </row>
    <row r="14" spans="1:8" x14ac:dyDescent="0.3">
      <c r="A14" t="s">
        <v>131</v>
      </c>
      <c r="B14" t="s">
        <v>132</v>
      </c>
      <c r="C14">
        <v>100000</v>
      </c>
    </row>
    <row r="15" spans="1:8" x14ac:dyDescent="0.3">
      <c r="A15" t="s">
        <v>102</v>
      </c>
      <c r="B15" t="s">
        <v>116</v>
      </c>
      <c r="C15">
        <v>50000</v>
      </c>
      <c r="D15" s="22">
        <v>100000</v>
      </c>
    </row>
    <row r="18" spans="1:4" s="23" customFormat="1" x14ac:dyDescent="0.3">
      <c r="A18" s="23" t="s">
        <v>117</v>
      </c>
      <c r="C18" s="23">
        <f>SUM(C4:C15)</f>
        <v>450000</v>
      </c>
      <c r="D18" s="23">
        <f>SUM(D3:D17)</f>
        <v>630000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5B56-1EC3-45B5-AFB7-B3A80D6F2CCF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 2020</vt:lpstr>
      <vt:lpstr>Noter budsjett KUD søknad 2020</vt:lpstr>
      <vt:lpstr>Prosjekter 2020</vt:lpstr>
      <vt:lpstr>Ark1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Østby</dc:creator>
  <cp:lastModifiedBy>Hanne Vilja Sagmo</cp:lastModifiedBy>
  <cp:lastPrinted>2018-02-12T12:07:05Z</cp:lastPrinted>
  <dcterms:created xsi:type="dcterms:W3CDTF">2015-02-13T09:53:55Z</dcterms:created>
  <dcterms:modified xsi:type="dcterms:W3CDTF">2020-04-27T11:43:47Z</dcterms:modified>
</cp:coreProperties>
</file>